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ijana.maltaric\Desktop\IZVJEŠTAJ\2025\"/>
    </mc:Choice>
  </mc:AlternateContent>
  <xr:revisionPtr revIDLastSave="0" documentId="8_{785D4F83-E3FB-437E-BB54-2CA2D3898E38}" xr6:coauthVersionLast="47" xr6:coauthVersionMax="47" xr10:uidLastSave="{00000000-0000-0000-0000-000000000000}"/>
  <bookViews>
    <workbookView xWindow="-120" yWindow="-120" windowWidth="29040" windowHeight="15840" xr2:uid="{B4BCAEA7-3C6D-4891-B6E9-2447C15DA0F9}"/>
  </bookViews>
  <sheets>
    <sheet name="Ožujak 2025" sheetId="3" r:id="rId1"/>
    <sheet name="Veljača 2025 " sheetId="2" r:id="rId2"/>
    <sheet name="Siječan 2025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F14" i="3"/>
  <c r="F18" i="3"/>
  <c r="F6" i="3"/>
  <c r="F12" i="3"/>
  <c r="F13" i="3"/>
  <c r="E20" i="3" l="1"/>
  <c r="F21" i="3"/>
  <c r="F20" i="2"/>
  <c r="F7" i="2"/>
  <c r="F25" i="2"/>
  <c r="F17" i="2"/>
  <c r="F11" i="2"/>
  <c r="F10" i="2"/>
  <c r="F9" i="2"/>
  <c r="F14" i="2"/>
  <c r="F5" i="2"/>
  <c r="E25" i="2" l="1"/>
  <c r="F26" i="2"/>
  <c r="F11" i="1"/>
  <c r="F4" i="1"/>
  <c r="E16" i="1"/>
  <c r="F17" i="1" l="1"/>
</calcChain>
</file>

<file path=xl/sharedStrings.xml><?xml version="1.0" encoding="utf-8"?>
<sst xmlns="http://schemas.openxmlformats.org/spreadsheetml/2006/main" count="331" uniqueCount="124">
  <si>
    <t>Naziv primatelja (naziv pravne osobe/ime i prezime fizičke osobe)</t>
  </si>
  <si>
    <t>Osobni identifikacijski broj (OIB) primatelja</t>
  </si>
  <si>
    <t>Sjedište /Prebivalište (grad ili općina) primatelja</t>
  </si>
  <si>
    <t>Način objave isplaćenog iznosa</t>
  </si>
  <si>
    <t>Naziv isplatitelja</t>
  </si>
  <si>
    <t>Vrsta rashoda/izdatka (šifra i naziv ekonomske klasifikacije razine odjeljka sukladno pravilniku kojim se uređuje sustav proračunskog računovodstva i računski plan)</t>
  </si>
  <si>
    <t>1.</t>
  </si>
  <si>
    <t>A1 Hrvatska d.o.o.</t>
  </si>
  <si>
    <t>VRTNI PUT 1, ZAGREB</t>
  </si>
  <si>
    <t xml:space="preserve">Poliklinika za reumatske bolesti, fizikalnu medicinu i rehabilitaciju dr. Drago Čop </t>
  </si>
  <si>
    <t>USLUGE TELEFONA</t>
  </si>
  <si>
    <t>2.</t>
  </si>
  <si>
    <t>ALCA ZAGREB d.o.o.</t>
  </si>
  <si>
    <t xml:space="preserve">KOLEDOVČINA 2, ZAGREB    </t>
  </si>
  <si>
    <t>UREDSKI MATERIJAL I OSTALI MATERIJALNI RASHODI</t>
  </si>
  <si>
    <t>3.</t>
  </si>
  <si>
    <t>4.</t>
  </si>
  <si>
    <t>5.</t>
  </si>
  <si>
    <t>6.</t>
  </si>
  <si>
    <t>7.</t>
  </si>
  <si>
    <t>8.</t>
  </si>
  <si>
    <t>BENEFIT SYSTEMS d.o.o.</t>
  </si>
  <si>
    <t xml:space="preserve">HEINZELOVA ULICA  44, ZAGREB         </t>
  </si>
  <si>
    <t>POTRAŽIVANJA OD ZAPOSLENIH</t>
  </si>
  <si>
    <t>9.</t>
  </si>
  <si>
    <t>10.</t>
  </si>
  <si>
    <t>11.</t>
  </si>
  <si>
    <t>12.</t>
  </si>
  <si>
    <t>EUROHERC OSIGURANJE d.d.</t>
  </si>
  <si>
    <t>ULICA GRADA VUKOVARA 282, ZAGREB</t>
  </si>
  <si>
    <t>PREMIJE OSIGURANJA</t>
  </si>
  <si>
    <t>13.</t>
  </si>
  <si>
    <t>14.</t>
  </si>
  <si>
    <t xml:space="preserve">FINANCIJSKA AGENCIJA  </t>
  </si>
  <si>
    <t xml:space="preserve">ULICA GRADA VUKOVARA 70, ZAGREB                           </t>
  </si>
  <si>
    <t>OSTALE USLUGE</t>
  </si>
  <si>
    <t xml:space="preserve">HRVATSKA RADIOTELEVIZIJA   </t>
  </si>
  <si>
    <t>PRISAVLJE 3, ZAGREB</t>
  </si>
  <si>
    <t>OSTALE KOMUNALNE USLUGE</t>
  </si>
  <si>
    <t>HŽ PUTNIČKI PRIJEVOZ d.o.o.</t>
  </si>
  <si>
    <t xml:space="preserve">STROJARSKA CESTA 11, ZAGREB                   </t>
  </si>
  <si>
    <t>NAKNADA ZA PRIJEVOZ ZAPOSLENIKA</t>
  </si>
  <si>
    <t>MEDIKA d.d.</t>
  </si>
  <si>
    <t>CAPRAŠKA 1, ZAGREB</t>
  </si>
  <si>
    <t>ODVJETNIČKO DRUŠTVO SMOLEK&amp;ŠKRINJAR d.o.o.</t>
  </si>
  <si>
    <t>  12272426385</t>
  </si>
  <si>
    <t>JURJA ŽERJAVIĆA 19, ZAGREB</t>
  </si>
  <si>
    <t>10000          </t>
  </si>
  <si>
    <t>INTELEKTUALNE I OSOBNE USLUGE</t>
  </si>
  <si>
    <t>REMONDIS MEDISON  d.o.o.</t>
  </si>
  <si>
    <t>DRAGANIĆI 13A, DRAGANIĆI</t>
  </si>
  <si>
    <t>KOMUNALNE USLUGE</t>
  </si>
  <si>
    <t xml:space="preserve">TELEMACH HRVATSKA d.o.o. za telekomunikacijske usluge      </t>
  </si>
  <si>
    <t xml:space="preserve">JOSIPA MAROHNIĆA 1 , ZAGREB                 </t>
  </si>
  <si>
    <t>ZAGREBAČKA BANKA d.d.</t>
  </si>
  <si>
    <t>TRG BANA JOSIPA JELAČIĆA 10, ZAGREB</t>
  </si>
  <si>
    <t>NAKNADA ZA BANKARSKE USLUGE</t>
  </si>
  <si>
    <t>ZAGREBAČKI ELEKTRIČNI TRAMVAJ d.o.o.</t>
  </si>
  <si>
    <t xml:space="preserve">OZALJSKA 105 , ZAGREB        </t>
  </si>
  <si>
    <t>Kategorija 1 -                                                                                       MINIMALNI SKUP PODATAKA O TROŠENJU SREDSTAVA  ZA RAZDOBLJE 01.01.-31.01.2025.</t>
  </si>
  <si>
    <t>HRVATSKIA ZAJEDNICA RAČUNOVOĐA I FIN.</t>
  </si>
  <si>
    <t>JAKOVA GOTOVCA 1/II, P.P. 732, ZAGREB</t>
  </si>
  <si>
    <t>LITERATURA</t>
  </si>
  <si>
    <r>
      <t xml:space="preserve"> </t>
    </r>
    <r>
      <rPr>
        <sz val="11"/>
        <color theme="1"/>
        <rFont val="Aptos Narrow"/>
        <family val="2"/>
        <scheme val="minor"/>
      </rPr>
      <t>RASHODI LIJEKOVA I POTROŠNOG MEDICINSKOG MATERIJALA</t>
    </r>
  </si>
  <si>
    <t>/</t>
  </si>
  <si>
    <t>Kategorija 2 -                                                                                       MINIMALNI SKUP PODATAKA O TROŠENJU SREDSTAVA  ZA RAZDOBLJE 01.01.-31.01.2025.</t>
  </si>
  <si>
    <t>Kategorija 1 -                                                                                       MINIMALNI SKUP PODATAKA O TROŠENJU SREDSTAVA  ZA RAZDOBLJE 01.02.-28.02.2025.</t>
  </si>
  <si>
    <t>Kategorija 2 -                                                                                       MINIMALNI SKUP PODATAKA O TROŠENJU SREDSTAVA  ZA RAZDOBLJE 01.02.-28.02.2025.</t>
  </si>
  <si>
    <t xml:space="preserve">HRVATSKI ZAVOD ZA MIROVINSKO OSIGURANJE </t>
  </si>
  <si>
    <t xml:space="preserve">A. MIHANOVIĆA 3, ZAGREB   </t>
  </si>
  <si>
    <t>TROŠAK ENERGIJE</t>
  </si>
  <si>
    <t>MEDiLAB d.o.o.</t>
  </si>
  <si>
    <t>ULICA ALEKSANDRA HONDLA 2/9, ZAGREB</t>
  </si>
  <si>
    <t xml:space="preserve">MEDIS ADRIA d.o.o. </t>
  </si>
  <si>
    <t>BUZINSKA CESTA 58, ZAGREB</t>
  </si>
  <si>
    <t xml:space="preserve">MATERIJAL I DIJELOVI ZA TEKUĆE ODRŽAVANJE                                            </t>
  </si>
  <si>
    <t>LIFT-MONT d.o.o.</t>
  </si>
  <si>
    <t>KRŠINIĆEVA ULICA 8, RIJEKA</t>
  </si>
  <si>
    <t>USLUGE TEKUĆEG ODRŽAVANJA</t>
  </si>
  <si>
    <t>H.K.O. d.o.o.</t>
  </si>
  <si>
    <t>BANJAVČIĆEVA 13, ZAGREB</t>
  </si>
  <si>
    <t xml:space="preserve">HRVATSKO DRUŠTVO ZA MEDICINSKU BIOKEMIJU I LABORATORIJSKU MEDICINU HDMBLM                           </t>
  </si>
  <si>
    <t xml:space="preserve">BOŠKOVIĆEVA 18, ZAGREB  </t>
  </si>
  <si>
    <t>BIOMAX d.o.o.</t>
  </si>
  <si>
    <t>71332169686</t>
  </si>
  <si>
    <t>PERJAVIČKA PUTINA 5, ZAGREB</t>
  </si>
  <si>
    <t>KEMOLAB d.o.o.</t>
  </si>
  <si>
    <t>LOJENOV PRILAZ 10, ZAGREB</t>
  </si>
  <si>
    <t>A&amp;B d.o.o.</t>
  </si>
  <si>
    <t xml:space="preserve">SLAVONSKA AVENIJA 26/12   </t>
  </si>
  <si>
    <t>PRIMUS ING d.o.o. za tehnička ispitivanja i usluge</t>
  </si>
  <si>
    <t>LETNIČKA ULICA 24C, SESVETE</t>
  </si>
  <si>
    <t>USLUGE ZAŠTITA NA RADU</t>
  </si>
  <si>
    <t>METRON INSTRUMENTS d.o.o.</t>
  </si>
  <si>
    <t xml:space="preserve">ZAVRTNICA 17, ZAGREB   </t>
  </si>
  <si>
    <t>PULSUS MEDICAL d.o.o.</t>
  </si>
  <si>
    <t>JABLANSKA ULICA 74, ZAGREB</t>
  </si>
  <si>
    <t>MEDICINSKA OPREMA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</si>
  <si>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</si>
  <si>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</si>
  <si>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</si>
  <si>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</si>
  <si>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</si>
  <si>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</si>
  <si>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</si>
  <si>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</si>
  <si>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</si>
  <si>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ZAKUP</t>
  </si>
  <si>
    <t>NARODNE NOVINE d.d.</t>
  </si>
  <si>
    <t>SAVSKI GAJ XIII. PUT 6, ZAGREB</t>
  </si>
  <si>
    <t>MAG INFORMATIKA d.o.o.</t>
  </si>
  <si>
    <t>PAKOŠTANSKA ULICA 5/II KAT, ZAGREB</t>
  </si>
  <si>
    <t>RAČUNALNE USLUGE</t>
  </si>
  <si>
    <t>ARHITEKTURA SREDINE d.o.o.</t>
  </si>
  <si>
    <t xml:space="preserve">ULICA IVANA LACKOVIĆA CROATE 19D    </t>
  </si>
  <si>
    <t>ZATEZNE KAMATE</t>
  </si>
  <si>
    <t xml:space="preserve">ODVJETNIK SREČKO POSAVEC              </t>
  </si>
  <si>
    <t>BRANIMIROVA 71 A, ZAGREB</t>
  </si>
  <si>
    <t>TROŠKOVI SUDSKIH POSTUPAKA</t>
  </si>
  <si>
    <t xml:space="preserve">DRŽAVNI PRORAČUN REPUBLIKE HRVATSKE     </t>
  </si>
  <si>
    <t xml:space="preserve">HRVATSKI ZAVOD ZA ZDRAVSTVENO OSIGURANJE     </t>
  </si>
  <si>
    <t xml:space="preserve">MARGARETSKA 3 , ZAGREB                                                                                    </t>
  </si>
  <si>
    <t>Kategorija 1 -                                                                                       MINIMALNI SKUP PODATAKA O TROŠENJU SREDSTAVA  ZA RAZDOBLJE 01.03.-31.03.2025.</t>
  </si>
  <si>
    <t>Kategorija 2 -                                                                                       MINIMALNI SKUP PODATAKA O TROŠENJU SREDSTAVA  ZA RAZDOBLJE 01.03.-31.03.2025.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</si>
</sst>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9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E9F2F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 shrinkToFit="1"/>
    </xf>
    <xf numFmtId="0" fontId="0" fillId="4" borderId="8" xfId="0" applyFill="1" applyBorder="1" applyAlignment="1">
      <alignment horizontal="center" vertical="center" wrapText="1" shrinkToFit="1"/>
    </xf>
    <xf numFmtId="164" fontId="0" fillId="4" borderId="8" xfId="0" applyNumberFormat="1" applyFill="1" applyBorder="1" applyAlignment="1">
      <alignment horizontal="right" vertical="center" wrapText="1" shrinkToFit="1"/>
    </xf>
    <xf numFmtId="0" fontId="6" fillId="4" borderId="8" xfId="0" applyFont="1" applyFill="1" applyBorder="1" applyAlignment="1">
      <alignment horizontal="left" vertical="center" wrapText="1" shrinkToFit="1"/>
    </xf>
    <xf numFmtId="0" fontId="0" fillId="4" borderId="8" xfId="0" applyFill="1" applyBorder="1" applyAlignment="1">
      <alignment horizontal="right" vertical="center" wrapText="1" shrinkToFit="1"/>
    </xf>
    <xf numFmtId="0" fontId="0" fillId="4" borderId="8" xfId="0" applyFill="1" applyBorder="1" applyAlignment="1">
      <alignment horizontal="left" vertical="center" wrapText="1" shrinkToFit="1"/>
    </xf>
    <xf numFmtId="0" fontId="0" fillId="0" borderId="8" xfId="0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right" vertical="center"/>
    </xf>
    <xf numFmtId="164" fontId="0" fillId="4" borderId="7" xfId="0" applyNumberFormat="1" applyFill="1" applyBorder="1" applyAlignment="1">
      <alignment horizontal="right" vertical="center" wrapText="1" shrinkToFi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 shrinkToFit="1"/>
    </xf>
    <xf numFmtId="0" fontId="0" fillId="4" borderId="7" xfId="0" applyFill="1" applyBorder="1" applyAlignment="1">
      <alignment vertical="center" wrapText="1" shrinkToFit="1"/>
    </xf>
    <xf numFmtId="4" fontId="0" fillId="0" borderId="0" xfId="0" applyNumberFormat="1"/>
    <xf numFmtId="0" fontId="0" fillId="4" borderId="7" xfId="0" applyFill="1" applyBorder="1" applyAlignment="1">
      <alignment horizontal="right" vertical="center" wrapText="1" shrinkToFit="1"/>
    </xf>
    <xf numFmtId="0" fontId="0" fillId="4" borderId="0" xfId="0" applyFill="1" applyAlignment="1">
      <alignment horizontal="center" vertical="center" wrapText="1" shrinkToFit="1"/>
    </xf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164" fontId="5" fillId="4" borderId="8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2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center" wrapText="1" shrinkToFit="1"/>
    </xf>
    <xf numFmtId="0" fontId="0" fillId="0" borderId="7" xfId="0" applyBorder="1" applyAlignment="1">
      <alignment horizontal="right"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 wrapText="1" shrinkToFi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 shrinkToFit="1"/>
    </xf>
    <xf numFmtId="0" fontId="0" fillId="0" borderId="7" xfId="0" applyBorder="1" applyAlignment="1">
      <alignment vertical="center" wrapText="1" shrinkToFit="1"/>
    </xf>
    <xf numFmtId="164" fontId="0" fillId="0" borderId="7" xfId="0" applyNumberFormat="1" applyBorder="1" applyAlignment="1">
      <alignment horizontal="right" vertical="center" wrapText="1" shrinkToFi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right" vertical="center" wrapText="1" shrinkToFit="1"/>
    </xf>
    <xf numFmtId="0" fontId="0" fillId="0" borderId="7" xfId="0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 shrinkToFi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0526-F328-4411-96C4-D7989A0DE9A1}">
  <dimension ref="A1:N30"/>
  <sheetViews>
    <sheetView tabSelected="1" zoomScaleNormal="100" workbookViewId="0">
      <selection activeCell="F8" sqref="F8"/>
    </sheetView>
  </sheetViews>
  <sheetFormatPr defaultRowHeight="15" x14ac:dyDescent="0.25"/>
  <cols>
    <col min="1" max="1" width="7" customWidth="1"/>
    <col min="2" max="2" width="44" customWidth="1"/>
    <col min="3" max="3" width="18.42578125" customWidth="1"/>
    <col min="4" max="4" width="25.5703125" customWidth="1"/>
    <col min="5" max="5" width="10.42578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  <col min="12" max="13" width="9.5703125" bestFit="1" customWidth="1"/>
    <col min="14" max="14" width="10.7109375" bestFit="1" customWidth="1"/>
  </cols>
  <sheetData>
    <row r="1" spans="1:13" ht="31.5" customHeight="1" thickBot="1" x14ac:dyDescent="0.3">
      <c r="A1" s="49" t="s">
        <v>122</v>
      </c>
      <c r="B1" s="50"/>
      <c r="C1" s="50"/>
      <c r="D1" s="50"/>
      <c r="E1" s="50"/>
      <c r="F1" s="50"/>
      <c r="G1" s="50"/>
      <c r="H1" s="50"/>
      <c r="I1" s="51"/>
    </row>
    <row r="2" spans="1:13" ht="61.5" customHeight="1" x14ac:dyDescent="0.25">
      <c r="A2" s="1"/>
      <c r="B2" s="2" t="s">
        <v>0</v>
      </c>
      <c r="C2" s="2" t="s">
        <v>1</v>
      </c>
      <c r="D2" s="2" t="s">
        <v>2</v>
      </c>
      <c r="E2" s="2"/>
      <c r="F2" s="2" t="s">
        <v>3</v>
      </c>
      <c r="G2" s="2" t="s">
        <v>4</v>
      </c>
      <c r="H2" s="52" t="s">
        <v>5</v>
      </c>
      <c r="I2" s="53"/>
    </row>
    <row r="3" spans="1:13" ht="34.5" customHeight="1" x14ac:dyDescent="0.25">
      <c r="A3" s="3" t="s">
        <v>6</v>
      </c>
      <c r="B3" s="38" t="s">
        <v>113</v>
      </c>
      <c r="C3" s="39">
        <v>93419380452</v>
      </c>
      <c r="D3" s="56" t="s">
        <v>114</v>
      </c>
      <c r="E3" s="40"/>
      <c r="F3" s="8">
        <v>5000</v>
      </c>
      <c r="G3" s="36" t="s">
        <v>9</v>
      </c>
      <c r="H3" s="15">
        <v>3237</v>
      </c>
      <c r="I3" s="25" t="s">
        <v>48</v>
      </c>
    </row>
    <row r="4" spans="1:13" ht="34.5" customHeight="1" x14ac:dyDescent="0.25">
      <c r="A4" s="3" t="s">
        <v>11</v>
      </c>
      <c r="B4" s="4" t="s">
        <v>21</v>
      </c>
      <c r="C4" s="5">
        <v>57845277445</v>
      </c>
      <c r="D4" s="6" t="s">
        <v>22</v>
      </c>
      <c r="E4" s="7"/>
      <c r="F4" s="8">
        <v>300</v>
      </c>
      <c r="G4" s="9" t="s">
        <v>9</v>
      </c>
      <c r="H4" s="10">
        <v>1231</v>
      </c>
      <c r="I4" s="11" t="s">
        <v>23</v>
      </c>
    </row>
    <row r="5" spans="1:13" ht="34.5" customHeight="1" x14ac:dyDescent="0.25">
      <c r="A5" s="3" t="s">
        <v>15</v>
      </c>
      <c r="B5" s="17" t="s">
        <v>119</v>
      </c>
      <c r="C5" s="18"/>
      <c r="D5" s="20"/>
      <c r="E5" s="19"/>
      <c r="F5" s="16">
        <v>0.18</v>
      </c>
      <c r="G5" s="9" t="s">
        <v>9</v>
      </c>
      <c r="H5" s="10">
        <v>3433</v>
      </c>
      <c r="I5" s="11" t="s">
        <v>115</v>
      </c>
    </row>
    <row r="6" spans="1:13" ht="34.5" customHeight="1" x14ac:dyDescent="0.25">
      <c r="A6" s="3" t="s">
        <v>16</v>
      </c>
      <c r="B6" s="17" t="s">
        <v>33</v>
      </c>
      <c r="C6" s="18">
        <v>85821130368</v>
      </c>
      <c r="D6" s="20" t="s">
        <v>34</v>
      </c>
      <c r="E6" s="19"/>
      <c r="F6" s="16">
        <f>SUM(2.83+64.7)</f>
        <v>67.53</v>
      </c>
      <c r="G6" s="9" t="s">
        <v>9</v>
      </c>
      <c r="H6" s="10">
        <v>3239</v>
      </c>
      <c r="I6" s="11" t="s">
        <v>35</v>
      </c>
    </row>
    <row r="7" spans="1:13" ht="34.5" customHeight="1" x14ac:dyDescent="0.25">
      <c r="A7" s="3" t="s">
        <v>17</v>
      </c>
      <c r="B7" s="17" t="s">
        <v>120</v>
      </c>
      <c r="C7" s="18">
        <v>2958272670</v>
      </c>
      <c r="D7" s="20" t="s">
        <v>121</v>
      </c>
      <c r="E7" s="19"/>
      <c r="F7" s="16">
        <v>0.05</v>
      </c>
      <c r="G7" s="9" t="s">
        <v>9</v>
      </c>
      <c r="H7" s="22">
        <v>3433</v>
      </c>
      <c r="I7" s="11" t="s">
        <v>115</v>
      </c>
    </row>
    <row r="8" spans="1:13" ht="34.5" customHeight="1" x14ac:dyDescent="0.25">
      <c r="A8" s="3" t="s">
        <v>18</v>
      </c>
      <c r="B8" s="17" t="s">
        <v>68</v>
      </c>
      <c r="C8" s="18">
        <v>84397956623</v>
      </c>
      <c r="D8" s="20" t="s">
        <v>69</v>
      </c>
      <c r="E8" s="19"/>
      <c r="F8" s="8">
        <v>11050.32</v>
      </c>
      <c r="G8" s="9" t="s">
        <v>9</v>
      </c>
      <c r="H8" s="22">
        <v>3235</v>
      </c>
      <c r="I8" s="11" t="s">
        <v>107</v>
      </c>
      <c r="M8" s="21"/>
    </row>
    <row r="9" spans="1:13" ht="34.5" customHeight="1" x14ac:dyDescent="0.25">
      <c r="A9" s="3" t="s">
        <v>19</v>
      </c>
      <c r="B9" s="17" t="s">
        <v>76</v>
      </c>
      <c r="C9" s="18">
        <v>3254435180</v>
      </c>
      <c r="D9" s="20" t="s">
        <v>77</v>
      </c>
      <c r="E9" s="19"/>
      <c r="F9" s="16">
        <v>39.82</v>
      </c>
      <c r="G9" s="9" t="s">
        <v>9</v>
      </c>
      <c r="H9" s="22">
        <v>3232</v>
      </c>
      <c r="I9" s="30" t="s">
        <v>78</v>
      </c>
      <c r="M9" s="21"/>
    </row>
    <row r="10" spans="1:13" ht="34.5" customHeight="1" x14ac:dyDescent="0.25">
      <c r="A10" s="3" t="s">
        <v>20</v>
      </c>
      <c r="B10" s="4" t="s">
        <v>39</v>
      </c>
      <c r="C10" s="5">
        <v>80572192786</v>
      </c>
      <c r="D10" s="6" t="s">
        <v>40</v>
      </c>
      <c r="E10" s="7"/>
      <c r="F10" s="8">
        <v>280.05</v>
      </c>
      <c r="G10" s="9" t="s">
        <v>9</v>
      </c>
      <c r="H10" s="10">
        <v>3212</v>
      </c>
      <c r="I10" s="11" t="s">
        <v>41</v>
      </c>
    </row>
    <row r="11" spans="1:13" ht="34.5" customHeight="1" x14ac:dyDescent="0.25">
      <c r="A11" s="3" t="s">
        <v>24</v>
      </c>
      <c r="B11" s="4" t="s">
        <v>71</v>
      </c>
      <c r="C11" s="5">
        <v>77804145433</v>
      </c>
      <c r="D11" s="6" t="s">
        <v>72</v>
      </c>
      <c r="E11" s="23"/>
      <c r="F11" s="8">
        <v>137.94</v>
      </c>
      <c r="G11" s="9" t="s">
        <v>9</v>
      </c>
      <c r="H11" s="15">
        <v>3251</v>
      </c>
      <c r="I11" s="11" t="s">
        <v>63</v>
      </c>
    </row>
    <row r="12" spans="1:13" ht="34.5" customHeight="1" x14ac:dyDescent="0.25">
      <c r="A12" s="3" t="s">
        <v>25</v>
      </c>
      <c r="B12" s="4" t="s">
        <v>110</v>
      </c>
      <c r="C12" s="5">
        <v>93224926556</v>
      </c>
      <c r="D12" s="6" t="s">
        <v>111</v>
      </c>
      <c r="E12" s="23"/>
      <c r="F12" s="8">
        <f>SUM(137.5+75)</f>
        <v>212.5</v>
      </c>
      <c r="G12" s="9" t="s">
        <v>9</v>
      </c>
      <c r="H12" s="15">
        <v>3238</v>
      </c>
      <c r="I12" s="11" t="s">
        <v>112</v>
      </c>
    </row>
    <row r="13" spans="1:13" ht="34.5" customHeight="1" x14ac:dyDescent="0.25">
      <c r="A13" s="3" t="s">
        <v>26</v>
      </c>
      <c r="B13" s="4" t="s">
        <v>108</v>
      </c>
      <c r="C13" s="5">
        <v>64546066176</v>
      </c>
      <c r="D13" s="6" t="s">
        <v>109</v>
      </c>
      <c r="E13" s="23"/>
      <c r="F13" s="8">
        <f>SUM(139.63+151.22)</f>
        <v>290.85000000000002</v>
      </c>
      <c r="G13" s="9" t="s">
        <v>9</v>
      </c>
      <c r="H13" s="15">
        <v>3221</v>
      </c>
      <c r="I13" s="11" t="s">
        <v>14</v>
      </c>
    </row>
    <row r="14" spans="1:13" ht="34.5" customHeight="1" x14ac:dyDescent="0.25">
      <c r="A14" s="3" t="s">
        <v>27</v>
      </c>
      <c r="B14" s="4" t="s">
        <v>44</v>
      </c>
      <c r="C14" s="24" t="s">
        <v>45</v>
      </c>
      <c r="D14" s="25" t="s">
        <v>46</v>
      </c>
      <c r="E14" s="25" t="s">
        <v>47</v>
      </c>
      <c r="F14" s="8">
        <f>SUM(750+1043.19)</f>
        <v>1793.19</v>
      </c>
      <c r="G14" s="9" t="s">
        <v>9</v>
      </c>
      <c r="H14" s="25">
        <v>3237</v>
      </c>
      <c r="I14" s="25" t="s">
        <v>48</v>
      </c>
    </row>
    <row r="15" spans="1:13" ht="34.5" customHeight="1" x14ac:dyDescent="0.25">
      <c r="A15" s="3" t="s">
        <v>31</v>
      </c>
      <c r="B15" s="4" t="s">
        <v>116</v>
      </c>
      <c r="C15" s="24">
        <v>12272426385</v>
      </c>
      <c r="D15" s="25" t="s">
        <v>117</v>
      </c>
      <c r="E15" s="25"/>
      <c r="F15" s="8">
        <v>500</v>
      </c>
      <c r="G15" s="9" t="s">
        <v>9</v>
      </c>
      <c r="H15" s="25">
        <v>3296</v>
      </c>
      <c r="I15" s="25" t="s">
        <v>118</v>
      </c>
    </row>
    <row r="16" spans="1:13" ht="34.5" customHeight="1" x14ac:dyDescent="0.25">
      <c r="A16" s="3" t="s">
        <v>32</v>
      </c>
      <c r="B16" s="4" t="s">
        <v>116</v>
      </c>
      <c r="C16" s="24">
        <v>12272426385</v>
      </c>
      <c r="D16" s="25" t="s">
        <v>117</v>
      </c>
      <c r="E16" s="25"/>
      <c r="F16" s="8">
        <v>3.12</v>
      </c>
      <c r="G16" s="9" t="s">
        <v>9</v>
      </c>
      <c r="H16" s="25">
        <v>3433</v>
      </c>
      <c r="I16" s="25" t="s">
        <v>115</v>
      </c>
    </row>
    <row r="17" spans="1:14" s="58" customFormat="1" ht="34.5" customHeight="1" x14ac:dyDescent="0.25">
      <c r="A17" s="3" t="s">
        <v>98</v>
      </c>
      <c r="B17" s="57" t="s">
        <v>90</v>
      </c>
      <c r="C17" s="12">
        <v>20993636287</v>
      </c>
      <c r="D17" s="57" t="s">
        <v>91</v>
      </c>
      <c r="E17" s="46"/>
      <c r="F17" s="8">
        <v>75</v>
      </c>
      <c r="G17" s="36" t="s">
        <v>9</v>
      </c>
      <c r="H17" s="46">
        <v>3239</v>
      </c>
      <c r="I17" s="46" t="s">
        <v>92</v>
      </c>
    </row>
    <row r="18" spans="1:14" ht="34.5" customHeight="1" x14ac:dyDescent="0.25">
      <c r="A18" s="3" t="s">
        <v>99</v>
      </c>
      <c r="B18" s="4" t="s">
        <v>49</v>
      </c>
      <c r="C18" s="5">
        <v>58852060080</v>
      </c>
      <c r="D18" s="6" t="s">
        <v>50</v>
      </c>
      <c r="E18" s="7"/>
      <c r="F18" s="8">
        <f>SUM(101.41+0.85+51.45)</f>
        <v>153.70999999999998</v>
      </c>
      <c r="G18" s="9" t="s">
        <v>9</v>
      </c>
      <c r="H18" s="10">
        <v>3234</v>
      </c>
      <c r="I18" s="11" t="s">
        <v>51</v>
      </c>
    </row>
    <row r="19" spans="1:14" ht="34.5" customHeight="1" x14ac:dyDescent="0.25">
      <c r="A19" s="3" t="s">
        <v>100</v>
      </c>
      <c r="B19" s="4" t="s">
        <v>54</v>
      </c>
      <c r="C19" s="5">
        <v>92963223473</v>
      </c>
      <c r="D19" s="6" t="s">
        <v>55</v>
      </c>
      <c r="E19" s="7"/>
      <c r="F19" s="26">
        <v>144.52000000000001</v>
      </c>
      <c r="G19" s="9" t="s">
        <v>9</v>
      </c>
      <c r="H19" s="10">
        <v>3431</v>
      </c>
      <c r="I19" s="11" t="s">
        <v>56</v>
      </c>
    </row>
    <row r="20" spans="1:14" ht="27" x14ac:dyDescent="0.25">
      <c r="A20" s="3" t="s">
        <v>101</v>
      </c>
      <c r="B20" s="4" t="s">
        <v>57</v>
      </c>
      <c r="C20" s="5">
        <v>85584865987</v>
      </c>
      <c r="D20" s="6" t="s">
        <v>58</v>
      </c>
      <c r="E20" s="7">
        <f>769.8+38.49</f>
        <v>808.29</v>
      </c>
      <c r="F20" s="8">
        <f>SUM(707.41+38.49)</f>
        <v>745.9</v>
      </c>
      <c r="G20" s="9" t="s">
        <v>9</v>
      </c>
      <c r="H20" s="10">
        <v>3212</v>
      </c>
      <c r="I20" s="11" t="s">
        <v>41</v>
      </c>
    </row>
    <row r="21" spans="1:14" ht="16.5" customHeight="1" thickBot="1" x14ac:dyDescent="0.3">
      <c r="F21" s="27">
        <f>SUM(F3:F20)</f>
        <v>20794.679999999997</v>
      </c>
    </row>
    <row r="22" spans="1:14" ht="63.75" customHeight="1" thickBot="1" x14ac:dyDescent="0.3">
      <c r="A22" s="49" t="s">
        <v>123</v>
      </c>
      <c r="B22" s="50"/>
      <c r="C22" s="50"/>
      <c r="D22" s="50"/>
      <c r="E22" s="50"/>
      <c r="F22" s="50"/>
      <c r="G22" s="50"/>
      <c r="H22" s="50"/>
      <c r="I22" s="51"/>
      <c r="N22" s="21"/>
    </row>
    <row r="23" spans="1:14" ht="63.75" thickBot="1" x14ac:dyDescent="0.3">
      <c r="A23" s="28"/>
      <c r="B23" s="29" t="s">
        <v>0</v>
      </c>
      <c r="C23" s="29" t="s">
        <v>1</v>
      </c>
      <c r="D23" s="29" t="s">
        <v>2</v>
      </c>
      <c r="E23" s="29"/>
      <c r="F23" s="29" t="s">
        <v>3</v>
      </c>
      <c r="G23" s="29" t="s">
        <v>4</v>
      </c>
      <c r="H23" s="54" t="s">
        <v>5</v>
      </c>
      <c r="I23" s="55"/>
      <c r="N23" s="21"/>
    </row>
    <row r="24" spans="1:14" ht="27" x14ac:dyDescent="0.25">
      <c r="A24" s="3" t="s">
        <v>6</v>
      </c>
      <c r="B24" s="4" t="s">
        <v>64</v>
      </c>
      <c r="C24" s="5" t="s">
        <v>64</v>
      </c>
      <c r="D24" s="6" t="s">
        <v>64</v>
      </c>
      <c r="E24" s="7"/>
      <c r="F24" s="8">
        <v>905.31</v>
      </c>
      <c r="G24" s="9" t="s">
        <v>9</v>
      </c>
      <c r="H24" s="10">
        <v>3433</v>
      </c>
      <c r="I24" s="11" t="s">
        <v>115</v>
      </c>
    </row>
    <row r="27" spans="1:14" x14ac:dyDescent="0.25">
      <c r="F27" s="27"/>
    </row>
    <row r="30" spans="1:14" x14ac:dyDescent="0.25">
      <c r="F30" s="27"/>
    </row>
  </sheetData>
  <mergeCells count="4">
    <mergeCell ref="A1:I1"/>
    <mergeCell ref="H2:I2"/>
    <mergeCell ref="A22:I22"/>
    <mergeCell ref="H23:I23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AB09A-2731-46BA-A8C1-1CCCC8F7E5D4}">
  <dimension ref="A1:N35"/>
  <sheetViews>
    <sheetView topLeftCell="A18" zoomScaleNormal="100" workbookViewId="0">
      <selection activeCell="N24" sqref="N24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10.42578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  <col min="12" max="13" width="9.5703125" bestFit="1" customWidth="1"/>
    <col min="14" max="14" width="10.7109375" bestFit="1" customWidth="1"/>
  </cols>
  <sheetData>
    <row r="1" spans="1:13" ht="31.5" customHeight="1" thickBot="1" x14ac:dyDescent="0.3">
      <c r="A1" s="49" t="s">
        <v>66</v>
      </c>
      <c r="B1" s="50"/>
      <c r="C1" s="50"/>
      <c r="D1" s="50"/>
      <c r="E1" s="50"/>
      <c r="F1" s="50"/>
      <c r="G1" s="50"/>
      <c r="H1" s="50"/>
      <c r="I1" s="51"/>
    </row>
    <row r="2" spans="1:13" ht="61.5" customHeight="1" x14ac:dyDescent="0.25">
      <c r="A2" s="1"/>
      <c r="B2" s="2" t="s">
        <v>0</v>
      </c>
      <c r="C2" s="2" t="s">
        <v>1</v>
      </c>
      <c r="D2" s="2" t="s">
        <v>2</v>
      </c>
      <c r="E2" s="2"/>
      <c r="F2" s="2" t="s">
        <v>3</v>
      </c>
      <c r="G2" s="2" t="s">
        <v>4</v>
      </c>
      <c r="H2" s="52" t="s">
        <v>5</v>
      </c>
      <c r="I2" s="53"/>
    </row>
    <row r="3" spans="1:13" ht="34.5" customHeight="1" x14ac:dyDescent="0.25">
      <c r="A3" s="3" t="s">
        <v>6</v>
      </c>
      <c r="B3" s="38" t="s">
        <v>88</v>
      </c>
      <c r="C3" s="39">
        <v>93613785608</v>
      </c>
      <c r="D3" s="40" t="s">
        <v>89</v>
      </c>
      <c r="E3" s="40"/>
      <c r="F3" s="8">
        <v>467.33</v>
      </c>
      <c r="G3" s="36" t="s">
        <v>9</v>
      </c>
      <c r="H3" s="15">
        <v>3251</v>
      </c>
      <c r="I3" s="11" t="s">
        <v>63</v>
      </c>
    </row>
    <row r="4" spans="1:13" ht="34.5" customHeight="1" x14ac:dyDescent="0.25">
      <c r="A4" s="3" t="s">
        <v>11</v>
      </c>
      <c r="B4" s="4" t="s">
        <v>21</v>
      </c>
      <c r="C4" s="5">
        <v>57845277445</v>
      </c>
      <c r="D4" s="6" t="s">
        <v>22</v>
      </c>
      <c r="E4" s="7"/>
      <c r="F4" s="8">
        <v>300</v>
      </c>
      <c r="G4" s="9" t="s">
        <v>9</v>
      </c>
      <c r="H4" s="10">
        <v>1231</v>
      </c>
      <c r="I4" s="11" t="s">
        <v>23</v>
      </c>
    </row>
    <row r="5" spans="1:13" ht="34.5" customHeight="1" x14ac:dyDescent="0.25">
      <c r="A5" s="3" t="s">
        <v>15</v>
      </c>
      <c r="B5" s="17" t="s">
        <v>83</v>
      </c>
      <c r="C5" s="18" t="s">
        <v>84</v>
      </c>
      <c r="D5" s="20" t="s">
        <v>85</v>
      </c>
      <c r="E5" s="19"/>
      <c r="F5" s="16">
        <f>SUM(812.5+780)</f>
        <v>1592.5</v>
      </c>
      <c r="G5" s="9" t="s">
        <v>9</v>
      </c>
      <c r="H5" s="15">
        <v>3251</v>
      </c>
      <c r="I5" s="11" t="s">
        <v>63</v>
      </c>
    </row>
    <row r="6" spans="1:13" ht="34.5" customHeight="1" x14ac:dyDescent="0.25">
      <c r="A6" s="12" t="s">
        <v>16</v>
      </c>
      <c r="B6" s="4" t="s">
        <v>28</v>
      </c>
      <c r="C6" s="5">
        <v>22694857747</v>
      </c>
      <c r="D6" s="6" t="s">
        <v>29</v>
      </c>
      <c r="E6" s="7"/>
      <c r="F6" s="8">
        <v>376.43</v>
      </c>
      <c r="G6" s="9" t="s">
        <v>9</v>
      </c>
      <c r="H6" s="10">
        <v>3292</v>
      </c>
      <c r="I6" s="11" t="s">
        <v>30</v>
      </c>
    </row>
    <row r="7" spans="1:13" ht="34.5" customHeight="1" x14ac:dyDescent="0.25">
      <c r="A7" s="3" t="s">
        <v>17</v>
      </c>
      <c r="B7" s="17" t="s">
        <v>33</v>
      </c>
      <c r="C7" s="18">
        <v>85821130368</v>
      </c>
      <c r="D7" s="20" t="s">
        <v>34</v>
      </c>
      <c r="E7" s="19"/>
      <c r="F7" s="16">
        <f>SUM(2.83+64.7)</f>
        <v>67.53</v>
      </c>
      <c r="G7" s="9" t="s">
        <v>9</v>
      </c>
      <c r="H7" s="10">
        <v>3239</v>
      </c>
      <c r="I7" s="11" t="s">
        <v>35</v>
      </c>
    </row>
    <row r="8" spans="1:13" ht="34.5" customHeight="1" x14ac:dyDescent="0.25">
      <c r="A8" s="3" t="s">
        <v>18</v>
      </c>
      <c r="B8" s="4" t="s">
        <v>36</v>
      </c>
      <c r="C8" s="5">
        <v>68419124305</v>
      </c>
      <c r="D8" s="6" t="s">
        <v>37</v>
      </c>
      <c r="E8" s="7"/>
      <c r="F8" s="8">
        <v>31.86</v>
      </c>
      <c r="G8" s="9" t="s">
        <v>9</v>
      </c>
      <c r="H8" s="10">
        <v>3234</v>
      </c>
      <c r="I8" s="11" t="s">
        <v>38</v>
      </c>
      <c r="M8" s="21"/>
    </row>
    <row r="9" spans="1:13" ht="34.5" customHeight="1" x14ac:dyDescent="0.25">
      <c r="A9" s="3" t="s">
        <v>19</v>
      </c>
      <c r="B9" s="17" t="s">
        <v>68</v>
      </c>
      <c r="C9" s="18">
        <v>84397956623</v>
      </c>
      <c r="D9" s="20" t="s">
        <v>69</v>
      </c>
      <c r="E9" s="19"/>
      <c r="F9" s="8">
        <f>SUM(3018.75+3390.98+2535.94+1216.03)</f>
        <v>10161.700000000001</v>
      </c>
      <c r="G9" s="9" t="s">
        <v>9</v>
      </c>
      <c r="H9" s="22">
        <v>3223</v>
      </c>
      <c r="I9" s="11" t="s">
        <v>70</v>
      </c>
      <c r="M9" s="21"/>
    </row>
    <row r="10" spans="1:13" ht="34.5" customHeight="1" x14ac:dyDescent="0.25">
      <c r="A10" s="12" t="s">
        <v>20</v>
      </c>
      <c r="B10" s="17" t="s">
        <v>68</v>
      </c>
      <c r="C10" s="18">
        <v>84397956623</v>
      </c>
      <c r="D10" s="20" t="s">
        <v>69</v>
      </c>
      <c r="E10" s="19"/>
      <c r="F10" s="8">
        <f>SUM(24.7+15.14)</f>
        <v>39.840000000000003</v>
      </c>
      <c r="G10" s="9" t="s">
        <v>9</v>
      </c>
      <c r="H10" s="31">
        <v>3232</v>
      </c>
      <c r="I10" s="32" t="s">
        <v>78</v>
      </c>
      <c r="M10" s="21"/>
    </row>
    <row r="11" spans="1:13" ht="34.5" customHeight="1" x14ac:dyDescent="0.25">
      <c r="A11" s="3" t="s">
        <v>24</v>
      </c>
      <c r="B11" s="33" t="s">
        <v>68</v>
      </c>
      <c r="C11" s="34">
        <v>84397956623</v>
      </c>
      <c r="D11" s="41" t="s">
        <v>69</v>
      </c>
      <c r="E11" s="35"/>
      <c r="F11" s="42">
        <f>SUM(308.29+628.46)</f>
        <v>936.75</v>
      </c>
      <c r="G11" s="36" t="s">
        <v>9</v>
      </c>
      <c r="H11" s="31">
        <v>3234</v>
      </c>
      <c r="I11" s="11" t="s">
        <v>38</v>
      </c>
      <c r="M11" s="21"/>
    </row>
    <row r="12" spans="1:13" ht="34.5" customHeight="1" x14ac:dyDescent="0.25">
      <c r="A12" s="3" t="s">
        <v>25</v>
      </c>
      <c r="B12" s="17" t="s">
        <v>76</v>
      </c>
      <c r="C12" s="18">
        <v>3254435180</v>
      </c>
      <c r="D12" s="20" t="s">
        <v>77</v>
      </c>
      <c r="E12" s="19"/>
      <c r="F12" s="16">
        <v>39.82</v>
      </c>
      <c r="G12" s="9" t="s">
        <v>9</v>
      </c>
      <c r="H12" s="22">
        <v>3232</v>
      </c>
      <c r="I12" s="30" t="s">
        <v>78</v>
      </c>
      <c r="M12" s="21"/>
    </row>
    <row r="13" spans="1:13" ht="34.5" customHeight="1" x14ac:dyDescent="0.25">
      <c r="A13" s="3" t="s">
        <v>26</v>
      </c>
      <c r="B13" s="4" t="s">
        <v>39</v>
      </c>
      <c r="C13" s="5">
        <v>80572192786</v>
      </c>
      <c r="D13" s="6" t="s">
        <v>40</v>
      </c>
      <c r="E13" s="7"/>
      <c r="F13" s="8">
        <v>280.05</v>
      </c>
      <c r="G13" s="9" t="s">
        <v>9</v>
      </c>
      <c r="H13" s="10">
        <v>3212</v>
      </c>
      <c r="I13" s="11" t="s">
        <v>41</v>
      </c>
    </row>
    <row r="14" spans="1:13" ht="34.5" customHeight="1" x14ac:dyDescent="0.25">
      <c r="A14" s="12" t="s">
        <v>27</v>
      </c>
      <c r="B14" s="4" t="s">
        <v>79</v>
      </c>
      <c r="C14" s="5">
        <v>36754161329</v>
      </c>
      <c r="D14" s="7" t="s">
        <v>80</v>
      </c>
      <c r="E14" s="7"/>
      <c r="F14" s="8">
        <f>SUM(15+455)</f>
        <v>470</v>
      </c>
      <c r="G14" s="9" t="s">
        <v>9</v>
      </c>
      <c r="H14" s="15">
        <v>3251</v>
      </c>
      <c r="I14" s="11" t="s">
        <v>63</v>
      </c>
    </row>
    <row r="15" spans="1:13" ht="34.5" customHeight="1" x14ac:dyDescent="0.25">
      <c r="A15" s="3" t="s">
        <v>31</v>
      </c>
      <c r="B15" s="33" t="s">
        <v>81</v>
      </c>
      <c r="C15" s="34">
        <v>37373470182</v>
      </c>
      <c r="D15" s="35" t="s">
        <v>82</v>
      </c>
      <c r="E15" s="35"/>
      <c r="F15" s="16">
        <v>412.5</v>
      </c>
      <c r="G15" s="36" t="s">
        <v>9</v>
      </c>
      <c r="H15" s="15">
        <v>3251</v>
      </c>
      <c r="I15" s="11" t="s">
        <v>63</v>
      </c>
    </row>
    <row r="16" spans="1:13" ht="34.5" customHeight="1" x14ac:dyDescent="0.25">
      <c r="A16" s="3" t="s">
        <v>32</v>
      </c>
      <c r="B16" s="33" t="s">
        <v>86</v>
      </c>
      <c r="C16" s="34">
        <v>45816750516</v>
      </c>
      <c r="D16" s="35" t="s">
        <v>87</v>
      </c>
      <c r="E16" s="37"/>
      <c r="F16" s="16">
        <v>693.48</v>
      </c>
      <c r="G16" s="36" t="s">
        <v>9</v>
      </c>
      <c r="H16" s="15">
        <v>3251</v>
      </c>
      <c r="I16" s="11" t="s">
        <v>63</v>
      </c>
    </row>
    <row r="17" spans="1:14" ht="34.5" customHeight="1" x14ac:dyDescent="0.25">
      <c r="A17" s="3" t="s">
        <v>98</v>
      </c>
      <c r="B17" s="4" t="s">
        <v>42</v>
      </c>
      <c r="C17" s="5">
        <v>94818858923</v>
      </c>
      <c r="D17" s="7" t="s">
        <v>43</v>
      </c>
      <c r="E17" s="23"/>
      <c r="F17" s="8">
        <f>SUM(6.25+107.39)</f>
        <v>113.64</v>
      </c>
      <c r="G17" s="9" t="s">
        <v>9</v>
      </c>
      <c r="H17" s="15">
        <v>3251</v>
      </c>
      <c r="I17" s="11" t="s">
        <v>63</v>
      </c>
    </row>
    <row r="18" spans="1:14" ht="34.5" customHeight="1" x14ac:dyDescent="0.25">
      <c r="A18" s="12" t="s">
        <v>99</v>
      </c>
      <c r="B18" s="4" t="s">
        <v>71</v>
      </c>
      <c r="C18" s="5">
        <v>77804145433</v>
      </c>
      <c r="D18" s="7" t="s">
        <v>72</v>
      </c>
      <c r="E18" s="23"/>
      <c r="F18" s="8">
        <v>330</v>
      </c>
      <c r="G18" s="9" t="s">
        <v>9</v>
      </c>
      <c r="H18" s="15">
        <v>3251</v>
      </c>
      <c r="I18" s="11" t="s">
        <v>63</v>
      </c>
    </row>
    <row r="19" spans="1:14" ht="34.5" customHeight="1" x14ac:dyDescent="0.25">
      <c r="A19" s="3" t="s">
        <v>100</v>
      </c>
      <c r="B19" s="4" t="s">
        <v>73</v>
      </c>
      <c r="C19" s="5">
        <v>69540268192</v>
      </c>
      <c r="D19" s="7" t="s">
        <v>74</v>
      </c>
      <c r="E19" s="23"/>
      <c r="F19" s="8">
        <v>175</v>
      </c>
      <c r="G19" s="9" t="s">
        <v>9</v>
      </c>
      <c r="H19" s="15">
        <v>3224</v>
      </c>
      <c r="I19" s="11" t="s">
        <v>75</v>
      </c>
    </row>
    <row r="20" spans="1:14" ht="34.5" customHeight="1" x14ac:dyDescent="0.25">
      <c r="A20" s="3" t="s">
        <v>101</v>
      </c>
      <c r="B20" s="46" t="s">
        <v>93</v>
      </c>
      <c r="C20" s="12">
        <v>53299066792</v>
      </c>
      <c r="D20" s="46" t="s">
        <v>94</v>
      </c>
      <c r="E20" s="45"/>
      <c r="F20" s="8">
        <f>SUM(2090.4+348.4)</f>
        <v>2438.8000000000002</v>
      </c>
      <c r="G20" s="36" t="s">
        <v>9</v>
      </c>
      <c r="H20" s="47">
        <v>3232</v>
      </c>
      <c r="I20" s="32" t="s">
        <v>78</v>
      </c>
    </row>
    <row r="21" spans="1:14" ht="34.5" customHeight="1" x14ac:dyDescent="0.25">
      <c r="A21" s="3" t="s">
        <v>102</v>
      </c>
      <c r="B21" s="4" t="s">
        <v>44</v>
      </c>
      <c r="C21" s="24" t="s">
        <v>45</v>
      </c>
      <c r="D21" s="25" t="s">
        <v>46</v>
      </c>
      <c r="E21" s="25" t="s">
        <v>47</v>
      </c>
      <c r="F21" s="8">
        <v>750</v>
      </c>
      <c r="G21" s="9" t="s">
        <v>9</v>
      </c>
      <c r="H21" s="25">
        <v>3237</v>
      </c>
      <c r="I21" s="25" t="s">
        <v>48</v>
      </c>
    </row>
    <row r="22" spans="1:14" ht="34.5" customHeight="1" x14ac:dyDescent="0.25">
      <c r="A22" s="12" t="s">
        <v>103</v>
      </c>
      <c r="B22" s="4" t="s">
        <v>95</v>
      </c>
      <c r="C22" s="5">
        <v>87801554716</v>
      </c>
      <c r="D22" s="6" t="s">
        <v>96</v>
      </c>
      <c r="E22" s="23"/>
      <c r="F22" s="8">
        <v>410000</v>
      </c>
      <c r="G22" s="9" t="s">
        <v>9</v>
      </c>
      <c r="H22" s="15">
        <v>4224</v>
      </c>
      <c r="I22" s="48" t="s">
        <v>97</v>
      </c>
    </row>
    <row r="23" spans="1:14" ht="34.5" customHeight="1" x14ac:dyDescent="0.25">
      <c r="A23" s="3" t="s">
        <v>104</v>
      </c>
      <c r="B23" s="43" t="s">
        <v>90</v>
      </c>
      <c r="C23" s="12">
        <v>20993636287</v>
      </c>
      <c r="D23" s="44" t="s">
        <v>91</v>
      </c>
      <c r="E23" s="45"/>
      <c r="F23" s="8">
        <v>80</v>
      </c>
      <c r="G23" s="36" t="s">
        <v>9</v>
      </c>
      <c r="H23" s="45">
        <v>3239</v>
      </c>
      <c r="I23" s="45" t="s">
        <v>92</v>
      </c>
    </row>
    <row r="24" spans="1:14" ht="34.5" customHeight="1" x14ac:dyDescent="0.25">
      <c r="A24" s="3" t="s">
        <v>105</v>
      </c>
      <c r="B24" s="4" t="s">
        <v>54</v>
      </c>
      <c r="C24" s="5">
        <v>92963223473</v>
      </c>
      <c r="D24" s="6" t="s">
        <v>55</v>
      </c>
      <c r="E24" s="7"/>
      <c r="F24" s="26">
        <v>142.69999999999999</v>
      </c>
      <c r="G24" s="9" t="s">
        <v>9</v>
      </c>
      <c r="H24" s="10">
        <v>3431</v>
      </c>
      <c r="I24" s="11" t="s">
        <v>56</v>
      </c>
    </row>
    <row r="25" spans="1:14" ht="27" x14ac:dyDescent="0.25">
      <c r="A25" s="3" t="s">
        <v>106</v>
      </c>
      <c r="B25" s="4" t="s">
        <v>57</v>
      </c>
      <c r="C25" s="5">
        <v>85584865987</v>
      </c>
      <c r="D25" s="6" t="s">
        <v>58</v>
      </c>
      <c r="E25" s="7">
        <f>769.8+38.49</f>
        <v>808.29</v>
      </c>
      <c r="F25" s="8">
        <f>SUM(668.92+38.49)</f>
        <v>707.41</v>
      </c>
      <c r="G25" s="9" t="s">
        <v>9</v>
      </c>
      <c r="H25" s="10">
        <v>3212</v>
      </c>
      <c r="I25" s="11" t="s">
        <v>41</v>
      </c>
    </row>
    <row r="26" spans="1:14" ht="16.5" customHeight="1" thickBot="1" x14ac:dyDescent="0.3">
      <c r="F26" s="27">
        <f>SUM(F3:F25)</f>
        <v>430607.33999999997</v>
      </c>
    </row>
    <row r="27" spans="1:14" ht="63.75" customHeight="1" thickBot="1" x14ac:dyDescent="0.3">
      <c r="A27" s="49" t="s">
        <v>67</v>
      </c>
      <c r="B27" s="50"/>
      <c r="C27" s="50"/>
      <c r="D27" s="50"/>
      <c r="E27" s="50"/>
      <c r="F27" s="50"/>
      <c r="G27" s="50"/>
      <c r="H27" s="50"/>
      <c r="I27" s="51"/>
      <c r="N27" s="21"/>
    </row>
    <row r="28" spans="1:14" ht="63.75" thickBot="1" x14ac:dyDescent="0.3">
      <c r="A28" s="28"/>
      <c r="B28" s="29" t="s">
        <v>0</v>
      </c>
      <c r="C28" s="29" t="s">
        <v>1</v>
      </c>
      <c r="D28" s="29" t="s">
        <v>2</v>
      </c>
      <c r="E28" s="29"/>
      <c r="F28" s="29" t="s">
        <v>3</v>
      </c>
      <c r="G28" s="29" t="s">
        <v>4</v>
      </c>
      <c r="H28" s="54" t="s">
        <v>5</v>
      </c>
      <c r="I28" s="55"/>
      <c r="N28" s="21"/>
    </row>
    <row r="29" spans="1:14" x14ac:dyDescent="0.25">
      <c r="A29" s="3"/>
      <c r="B29" s="4" t="s">
        <v>64</v>
      </c>
      <c r="C29" s="5"/>
      <c r="D29" s="6"/>
      <c r="E29" s="7"/>
      <c r="F29" s="8"/>
      <c r="G29" s="9"/>
      <c r="H29" s="10"/>
      <c r="I29" s="11"/>
    </row>
    <row r="30" spans="1:14" x14ac:dyDescent="0.25">
      <c r="F30" s="27"/>
    </row>
    <row r="31" spans="1:14" x14ac:dyDescent="0.25">
      <c r="F31" s="27"/>
    </row>
    <row r="32" spans="1:14" x14ac:dyDescent="0.25">
      <c r="F32" s="27"/>
    </row>
    <row r="35" spans="6:6" x14ac:dyDescent="0.25">
      <c r="F35" s="27"/>
    </row>
  </sheetData>
  <mergeCells count="4">
    <mergeCell ref="A1:I1"/>
    <mergeCell ref="H2:I2"/>
    <mergeCell ref="A27:I27"/>
    <mergeCell ref="H28:I28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E8F2-8B00-4FB9-8F70-059FFDEF3C53}">
  <dimension ref="A1:N26"/>
  <sheetViews>
    <sheetView topLeftCell="A7" zoomScaleNormal="100" workbookViewId="0">
      <selection activeCell="H28" sqref="H28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10.42578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  <col min="12" max="13" width="9.5703125" bestFit="1" customWidth="1"/>
    <col min="14" max="14" width="10.7109375" bestFit="1" customWidth="1"/>
  </cols>
  <sheetData>
    <row r="1" spans="1:13" ht="31.5" customHeight="1" thickBot="1" x14ac:dyDescent="0.3">
      <c r="A1" s="49" t="s">
        <v>59</v>
      </c>
      <c r="B1" s="50"/>
      <c r="C1" s="50"/>
      <c r="D1" s="50"/>
      <c r="E1" s="50"/>
      <c r="F1" s="50"/>
      <c r="G1" s="50"/>
      <c r="H1" s="50"/>
      <c r="I1" s="51"/>
    </row>
    <row r="2" spans="1:13" ht="61.5" customHeight="1" x14ac:dyDescent="0.25">
      <c r="A2" s="1"/>
      <c r="B2" s="2" t="s">
        <v>0</v>
      </c>
      <c r="C2" s="2" t="s">
        <v>1</v>
      </c>
      <c r="D2" s="2" t="s">
        <v>2</v>
      </c>
      <c r="E2" s="2"/>
      <c r="F2" s="2" t="s">
        <v>3</v>
      </c>
      <c r="G2" s="2" t="s">
        <v>4</v>
      </c>
      <c r="H2" s="52" t="s">
        <v>5</v>
      </c>
      <c r="I2" s="53"/>
    </row>
    <row r="3" spans="1:13" ht="34.5" customHeight="1" x14ac:dyDescent="0.25">
      <c r="A3" s="3" t="s">
        <v>6</v>
      </c>
      <c r="B3" s="4" t="s">
        <v>7</v>
      </c>
      <c r="C3" s="5">
        <v>29524210204</v>
      </c>
      <c r="D3" s="6" t="s">
        <v>8</v>
      </c>
      <c r="E3" s="7"/>
      <c r="F3" s="8">
        <v>84.46</v>
      </c>
      <c r="G3" s="9" t="s">
        <v>9</v>
      </c>
      <c r="H3" s="10">
        <v>3231</v>
      </c>
      <c r="I3" s="11" t="s">
        <v>10</v>
      </c>
    </row>
    <row r="4" spans="1:13" ht="34.5" customHeight="1" x14ac:dyDescent="0.25">
      <c r="A4" s="12" t="s">
        <v>11</v>
      </c>
      <c r="B4" s="13" t="s">
        <v>12</v>
      </c>
      <c r="C4" s="14">
        <v>58353015102</v>
      </c>
      <c r="D4" s="13" t="s">
        <v>13</v>
      </c>
      <c r="E4" s="7"/>
      <c r="F4" s="8">
        <f>SUM(90.8+12.85+694.6)</f>
        <v>798.25</v>
      </c>
      <c r="G4" s="9" t="s">
        <v>9</v>
      </c>
      <c r="H4" s="15">
        <v>3221</v>
      </c>
      <c r="I4" s="11" t="s">
        <v>14</v>
      </c>
    </row>
    <row r="5" spans="1:13" ht="34.5" customHeight="1" x14ac:dyDescent="0.25">
      <c r="A5" s="3" t="s">
        <v>15</v>
      </c>
      <c r="B5" s="4" t="s">
        <v>21</v>
      </c>
      <c r="C5" s="5">
        <v>57845277445</v>
      </c>
      <c r="D5" s="6" t="s">
        <v>22</v>
      </c>
      <c r="E5" s="7"/>
      <c r="F5" s="8">
        <v>262.5</v>
      </c>
      <c r="G5" s="9" t="s">
        <v>9</v>
      </c>
      <c r="H5" s="10">
        <v>1231</v>
      </c>
      <c r="I5" s="11" t="s">
        <v>23</v>
      </c>
    </row>
    <row r="6" spans="1:13" ht="34.5" customHeight="1" x14ac:dyDescent="0.25">
      <c r="A6" s="12" t="s">
        <v>16</v>
      </c>
      <c r="B6" s="4" t="s">
        <v>28</v>
      </c>
      <c r="C6" s="5">
        <v>22694857747</v>
      </c>
      <c r="D6" s="6" t="s">
        <v>29</v>
      </c>
      <c r="E6" s="7"/>
      <c r="F6" s="8">
        <v>402.74</v>
      </c>
      <c r="G6" s="9" t="s">
        <v>9</v>
      </c>
      <c r="H6" s="10">
        <v>3292</v>
      </c>
      <c r="I6" s="11" t="s">
        <v>30</v>
      </c>
    </row>
    <row r="7" spans="1:13" ht="34.5" customHeight="1" x14ac:dyDescent="0.25">
      <c r="A7" s="3" t="s">
        <v>17</v>
      </c>
      <c r="B7" s="17" t="s">
        <v>33</v>
      </c>
      <c r="C7" s="18">
        <v>85821130368</v>
      </c>
      <c r="D7" s="20" t="s">
        <v>34</v>
      </c>
      <c r="E7" s="19"/>
      <c r="F7" s="16">
        <v>2.83</v>
      </c>
      <c r="G7" s="9" t="s">
        <v>9</v>
      </c>
      <c r="H7" s="10">
        <v>3239</v>
      </c>
      <c r="I7" s="11" t="s">
        <v>35</v>
      </c>
    </row>
    <row r="8" spans="1:13" ht="34.5" customHeight="1" x14ac:dyDescent="0.25">
      <c r="A8" s="12" t="s">
        <v>18</v>
      </c>
      <c r="B8" s="4" t="s">
        <v>36</v>
      </c>
      <c r="C8" s="5">
        <v>68419124305</v>
      </c>
      <c r="D8" s="6" t="s">
        <v>37</v>
      </c>
      <c r="E8" s="7"/>
      <c r="F8" s="8">
        <v>31.86</v>
      </c>
      <c r="G8" s="9" t="s">
        <v>9</v>
      </c>
      <c r="H8" s="10">
        <v>3234</v>
      </c>
      <c r="I8" s="11" t="s">
        <v>38</v>
      </c>
      <c r="M8" s="21"/>
    </row>
    <row r="9" spans="1:13" ht="34.5" customHeight="1" x14ac:dyDescent="0.25">
      <c r="A9" s="3" t="s">
        <v>19</v>
      </c>
      <c r="B9" s="17" t="s">
        <v>60</v>
      </c>
      <c r="C9" s="18">
        <v>75508100288</v>
      </c>
      <c r="D9" s="20" t="s">
        <v>61</v>
      </c>
      <c r="E9" s="19"/>
      <c r="F9" s="8">
        <v>215</v>
      </c>
      <c r="G9" s="9" t="s">
        <v>9</v>
      </c>
      <c r="H9" s="22">
        <v>3221</v>
      </c>
      <c r="I9" s="11" t="s">
        <v>62</v>
      </c>
      <c r="M9" s="21"/>
    </row>
    <row r="10" spans="1:13" ht="34.5" customHeight="1" x14ac:dyDescent="0.25">
      <c r="A10" s="12" t="s">
        <v>20</v>
      </c>
      <c r="B10" s="4" t="s">
        <v>39</v>
      </c>
      <c r="C10" s="5">
        <v>80572192786</v>
      </c>
      <c r="D10" s="6" t="s">
        <v>40</v>
      </c>
      <c r="E10" s="7"/>
      <c r="F10" s="8">
        <v>280.05</v>
      </c>
      <c r="G10" s="9" t="s">
        <v>9</v>
      </c>
      <c r="H10" s="10">
        <v>3212</v>
      </c>
      <c r="I10" s="11" t="s">
        <v>41</v>
      </c>
    </row>
    <row r="11" spans="1:13" ht="34.5" customHeight="1" x14ac:dyDescent="0.25">
      <c r="A11" s="3" t="s">
        <v>24</v>
      </c>
      <c r="B11" s="4" t="s">
        <v>42</v>
      </c>
      <c r="C11" s="5">
        <v>94818858923</v>
      </c>
      <c r="D11" s="7" t="s">
        <v>43</v>
      </c>
      <c r="E11" s="23"/>
      <c r="F11" s="8">
        <f>SUM(150.12+122.64+15.4+430.98+61.6+39.45)</f>
        <v>820.19</v>
      </c>
      <c r="G11" s="9" t="s">
        <v>9</v>
      </c>
      <c r="H11" s="15">
        <v>3251</v>
      </c>
      <c r="I11" s="11" t="s">
        <v>63</v>
      </c>
    </row>
    <row r="12" spans="1:13" ht="34.5" customHeight="1" x14ac:dyDescent="0.25">
      <c r="A12" s="12" t="s">
        <v>25</v>
      </c>
      <c r="B12" s="4" t="s">
        <v>44</v>
      </c>
      <c r="C12" s="24" t="s">
        <v>45</v>
      </c>
      <c r="D12" s="25" t="s">
        <v>46</v>
      </c>
      <c r="E12" s="25" t="s">
        <v>47</v>
      </c>
      <c r="F12" s="8">
        <v>750</v>
      </c>
      <c r="G12" s="9" t="s">
        <v>9</v>
      </c>
      <c r="H12" s="25">
        <v>3237</v>
      </c>
      <c r="I12" s="25" t="s">
        <v>48</v>
      </c>
    </row>
    <row r="13" spans="1:13" ht="34.5" customHeight="1" x14ac:dyDescent="0.25">
      <c r="A13" s="3" t="s">
        <v>26</v>
      </c>
      <c r="B13" s="4" t="s">
        <v>49</v>
      </c>
      <c r="C13" s="5">
        <v>58852060080</v>
      </c>
      <c r="D13" s="6" t="s">
        <v>50</v>
      </c>
      <c r="E13" s="7"/>
      <c r="F13" s="8">
        <v>97.94</v>
      </c>
      <c r="G13" s="9" t="s">
        <v>9</v>
      </c>
      <c r="H13" s="10">
        <v>3234</v>
      </c>
      <c r="I13" s="11" t="s">
        <v>51</v>
      </c>
    </row>
    <row r="14" spans="1:13" ht="34.5" customHeight="1" x14ac:dyDescent="0.25">
      <c r="A14" s="12" t="s">
        <v>27</v>
      </c>
      <c r="B14" s="4" t="s">
        <v>52</v>
      </c>
      <c r="C14" s="5">
        <v>70133616033</v>
      </c>
      <c r="D14" s="6" t="s">
        <v>53</v>
      </c>
      <c r="E14" s="7"/>
      <c r="F14" s="8">
        <v>248.68</v>
      </c>
      <c r="G14" s="9" t="s">
        <v>9</v>
      </c>
      <c r="H14" s="10">
        <v>3231</v>
      </c>
      <c r="I14" s="11" t="s">
        <v>10</v>
      </c>
    </row>
    <row r="15" spans="1:13" ht="34.5" customHeight="1" x14ac:dyDescent="0.25">
      <c r="A15" s="3" t="s">
        <v>31</v>
      </c>
      <c r="B15" s="4" t="s">
        <v>54</v>
      </c>
      <c r="C15" s="5">
        <v>92963223473</v>
      </c>
      <c r="D15" s="6" t="s">
        <v>55</v>
      </c>
      <c r="E15" s="7"/>
      <c r="F15" s="26">
        <v>219.57</v>
      </c>
      <c r="G15" s="9" t="s">
        <v>9</v>
      </c>
      <c r="H15" s="10">
        <v>3431</v>
      </c>
      <c r="I15" s="11" t="s">
        <v>56</v>
      </c>
    </row>
    <row r="16" spans="1:13" ht="27" x14ac:dyDescent="0.25">
      <c r="A16" s="12" t="s">
        <v>32</v>
      </c>
      <c r="B16" s="4" t="s">
        <v>57</v>
      </c>
      <c r="C16" s="5">
        <v>85584865987</v>
      </c>
      <c r="D16" s="6" t="s">
        <v>58</v>
      </c>
      <c r="E16" s="7">
        <f>769.8+38.49</f>
        <v>808.29</v>
      </c>
      <c r="F16" s="8">
        <v>668.92</v>
      </c>
      <c r="G16" s="9" t="s">
        <v>9</v>
      </c>
      <c r="H16" s="10">
        <v>3212</v>
      </c>
      <c r="I16" s="11" t="s">
        <v>41</v>
      </c>
    </row>
    <row r="17" spans="1:14" ht="16.5" customHeight="1" thickBot="1" x14ac:dyDescent="0.3">
      <c r="F17" s="27">
        <f>SUM(F3:F16)</f>
        <v>4882.99</v>
      </c>
    </row>
    <row r="18" spans="1:14" ht="63.75" customHeight="1" thickBot="1" x14ac:dyDescent="0.3">
      <c r="A18" s="49" t="s">
        <v>65</v>
      </c>
      <c r="B18" s="50"/>
      <c r="C18" s="50"/>
      <c r="D18" s="50"/>
      <c r="E18" s="50"/>
      <c r="F18" s="50"/>
      <c r="G18" s="50"/>
      <c r="H18" s="50"/>
      <c r="I18" s="51"/>
      <c r="N18" s="21"/>
    </row>
    <row r="19" spans="1:14" ht="63.75" thickBot="1" x14ac:dyDescent="0.3">
      <c r="A19" s="28"/>
      <c r="B19" s="29" t="s">
        <v>0</v>
      </c>
      <c r="C19" s="29" t="s">
        <v>1</v>
      </c>
      <c r="D19" s="29" t="s">
        <v>2</v>
      </c>
      <c r="E19" s="29"/>
      <c r="F19" s="29" t="s">
        <v>3</v>
      </c>
      <c r="G19" s="29" t="s">
        <v>4</v>
      </c>
      <c r="H19" s="54" t="s">
        <v>5</v>
      </c>
      <c r="I19" s="55"/>
      <c r="N19" s="21"/>
    </row>
    <row r="20" spans="1:14" x14ac:dyDescent="0.25">
      <c r="A20" s="3"/>
      <c r="B20" s="4" t="s">
        <v>64</v>
      </c>
      <c r="C20" s="5"/>
      <c r="D20" s="6"/>
      <c r="E20" s="7"/>
      <c r="F20" s="8"/>
      <c r="G20" s="9"/>
      <c r="H20" s="10"/>
      <c r="I20" s="11"/>
    </row>
    <row r="21" spans="1:14" x14ac:dyDescent="0.25">
      <c r="F21" s="27"/>
    </row>
    <row r="22" spans="1:14" x14ac:dyDescent="0.25">
      <c r="F22" s="27"/>
    </row>
    <row r="23" spans="1:14" x14ac:dyDescent="0.25">
      <c r="F23" s="27"/>
    </row>
    <row r="26" spans="1:14" x14ac:dyDescent="0.25">
      <c r="F26" s="27"/>
    </row>
  </sheetData>
  <mergeCells count="4">
    <mergeCell ref="A1:I1"/>
    <mergeCell ref="H2:I2"/>
    <mergeCell ref="A18:I18"/>
    <mergeCell ref="H19:I19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Ožujak 2025</vt:lpstr>
      <vt:lpstr>Veljača 2025 </vt:lpstr>
      <vt:lpstr>Siječan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Cigelj</dc:creator>
  <cp:lastModifiedBy>Andrijana Renić</cp:lastModifiedBy>
  <dcterms:created xsi:type="dcterms:W3CDTF">2025-02-11T09:12:58Z</dcterms:created>
  <dcterms:modified xsi:type="dcterms:W3CDTF">2025-04-14T07:21:49Z</dcterms:modified>
</cp:coreProperties>
</file>